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UCEDA\Board of Directors +\MEETINGS\2018\14_ December 4,2018\Luminary Invoice\"/>
    </mc:Choice>
  </mc:AlternateContent>
  <bookViews>
    <workbookView xWindow="0" yWindow="0" windowWidth="28800" windowHeight="12210"/>
  </bookViews>
  <sheets>
    <sheet name="Invoices" sheetId="1" r:id="rId1"/>
    <sheet name="Spend Down Accounting" sheetId="2" r:id="rId2"/>
  </sheets>
  <calcPr calcId="171027"/>
</workbook>
</file>

<file path=xl/calcChain.xml><?xml version="1.0" encoding="utf-8"?>
<calcChain xmlns="http://schemas.openxmlformats.org/spreadsheetml/2006/main">
  <c r="P39" i="1" l="1"/>
  <c r="O39" i="1"/>
  <c r="M38" i="1"/>
  <c r="L38" i="1"/>
  <c r="V34" i="1"/>
  <c r="V39" i="1" s="1"/>
  <c r="U34" i="1"/>
  <c r="U39" i="1" s="1"/>
  <c r="T34" i="1"/>
  <c r="T39" i="1" s="1"/>
  <c r="S34" i="1"/>
  <c r="R34" i="1"/>
  <c r="Q34" i="1"/>
  <c r="P34" i="1"/>
  <c r="O34" i="1"/>
  <c r="N34" i="1"/>
  <c r="N39" i="1" s="1"/>
  <c r="M34" i="1"/>
  <c r="M39" i="1" s="1"/>
  <c r="L34" i="1"/>
  <c r="L39" i="1" s="1"/>
  <c r="K34" i="1"/>
  <c r="K36" i="1" s="1"/>
  <c r="L36" i="1" s="1"/>
  <c r="M36" i="1" s="1"/>
  <c r="J34" i="1"/>
  <c r="F34" i="1"/>
  <c r="E33" i="1"/>
  <c r="Y32" i="1"/>
  <c r="X32" i="1"/>
  <c r="W32" i="1"/>
  <c r="Y31" i="1"/>
  <c r="X31" i="1"/>
  <c r="W31" i="1"/>
  <c r="X30" i="1"/>
  <c r="Y30" i="1" s="1"/>
  <c r="W30" i="1"/>
  <c r="E27" i="1"/>
  <c r="X26" i="1"/>
  <c r="Y26" i="1" s="1"/>
  <c r="W26" i="1"/>
  <c r="X25" i="1"/>
  <c r="Y25" i="1" s="1"/>
  <c r="W25" i="1"/>
  <c r="E22" i="1"/>
  <c r="X21" i="1"/>
  <c r="Y21" i="1" s="1"/>
  <c r="W21" i="1"/>
  <c r="Y20" i="1"/>
  <c r="X20" i="1"/>
  <c r="W20" i="1"/>
  <c r="E17" i="1"/>
  <c r="E34" i="1" s="1"/>
  <c r="Y16" i="1"/>
  <c r="X16" i="1"/>
  <c r="W16" i="1"/>
  <c r="X15" i="1"/>
  <c r="X34" i="1" s="1"/>
  <c r="W15" i="1"/>
  <c r="W34" i="1" s="1"/>
  <c r="N36" i="1" l="1"/>
  <c r="O36" i="1" s="1"/>
  <c r="P36" i="1" s="1"/>
  <c r="Q36" i="1" s="1"/>
  <c r="R36" i="1" s="1"/>
  <c r="S36" i="1" s="1"/>
  <c r="T36" i="1" s="1"/>
  <c r="U36" i="1" s="1"/>
  <c r="V36" i="1" s="1"/>
  <c r="Q39" i="1"/>
  <c r="R39" i="1"/>
  <c r="S39" i="1"/>
  <c r="Y15" i="1"/>
  <c r="Y34" i="1" s="1"/>
</calcChain>
</file>

<file path=xl/sharedStrings.xml><?xml version="1.0" encoding="utf-8"?>
<sst xmlns="http://schemas.openxmlformats.org/spreadsheetml/2006/main" count="48" uniqueCount="47">
  <si>
    <t>Contract with Luminary Publishing, Inc.</t>
  </si>
  <si>
    <t>2018 Business Attraction Marketing</t>
  </si>
  <si>
    <t>4/1/2018 - 12/31/2018</t>
  </si>
  <si>
    <t>Invoice Period</t>
  </si>
  <si>
    <t xml:space="preserve"> </t>
  </si>
  <si>
    <t>Initial draw down (as per contract)</t>
  </si>
  <si>
    <t>Remaining to draw down</t>
  </si>
  <si>
    <t>4/1 - 4/15</t>
  </si>
  <si>
    <t>4/16 - 5/15</t>
  </si>
  <si>
    <t>5/16 - 6/15</t>
  </si>
  <si>
    <t>6/16 - 7/15</t>
  </si>
  <si>
    <t>7/16 - 8/15</t>
  </si>
  <si>
    <t>8/16 - 9/15</t>
  </si>
  <si>
    <t>9/16 - 10/15</t>
  </si>
  <si>
    <t>10/16 - 11/15</t>
  </si>
  <si>
    <t>11/16 - 12/15</t>
  </si>
  <si>
    <t>12/15 - 12/31</t>
  </si>
  <si>
    <t>Invoice #</t>
  </si>
  <si>
    <t>Invoice Date</t>
  </si>
  <si>
    <t>Project Manager Approval</t>
  </si>
  <si>
    <t>Board Approval</t>
  </si>
  <si>
    <t>Check #</t>
  </si>
  <si>
    <t>Check Date</t>
  </si>
  <si>
    <t>Original</t>
  </si>
  <si>
    <t>Contract</t>
  </si>
  <si>
    <t>Total Amount Contracted</t>
  </si>
  <si>
    <t>Total Amount Invoiced</t>
  </si>
  <si>
    <t>Remaining Balance</t>
  </si>
  <si>
    <t>Deliverable # 1 - Lead Generation Campaign</t>
  </si>
  <si>
    <t>Pay Per Click Ad Spend</t>
  </si>
  <si>
    <t>Campaign Management and Reporting</t>
  </si>
  <si>
    <t>Deliverable # 1 Subtotal</t>
  </si>
  <si>
    <t>Deliverable # 2 - Two Event Sponsorships</t>
  </si>
  <si>
    <t>Direct Sponsorship Cost</t>
  </si>
  <si>
    <t>Research and Coordination</t>
  </si>
  <si>
    <t>Deliverable # 2 Subtotal</t>
  </si>
  <si>
    <t>Deliverable # 3 - Business Attraction Event</t>
  </si>
  <si>
    <t>Event Execution Costs (time + receipts)</t>
  </si>
  <si>
    <t>Planning, Promotion and Coordination</t>
  </si>
  <si>
    <t>Deliverable # 3 Subtotal</t>
  </si>
  <si>
    <t>Deliverable # 4 - Lead Follow Up</t>
  </si>
  <si>
    <t>Create List of Interview Questions</t>
  </si>
  <si>
    <t>Conduct Phone Invterviews with at least 12 Leads</t>
  </si>
  <si>
    <t>Reporting</t>
  </si>
  <si>
    <t>Cumulative</t>
  </si>
  <si>
    <t>Drawdown Amount</t>
  </si>
  <si>
    <t>Amount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</si>
</sst>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3" formatCode="_(* #,##0.00_);_(* \(#,##0.00\);_(* &quot;-&quot;??_);_(@_)"/>
    <numFmt numFmtId="164" formatCode="&quot;$&quot;#,##0.00"/>
  </numFmts>
  <fonts count="1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10"/>
      <color rgb="FF000000"/>
      <name val="Calibri"/>
    </font>
    <font>
      <sz val="10"/>
      <color rgb="FF00B050"/>
      <name val="Calibri"/>
    </font>
    <font>
      <sz val="10"/>
      <color rgb="FFFF0000"/>
      <name val="Calibri"/>
    </font>
    <font>
      <b/>
      <u/>
      <sz val="11"/>
      <color rgb="FF000000"/>
      <name val="Calibri"/>
    </font>
    <font>
      <b/>
      <u/>
      <sz val="10"/>
      <color rgb="FF000000"/>
      <name val="Calibri"/>
    </font>
    <font>
      <u/>
      <sz val="11"/>
      <color rgb="FF000000"/>
      <name val="Calibri"/>
    </font>
    <font>
      <u/>
      <sz val="10"/>
      <color rgb="FF000000"/>
      <name val="Calibri"/>
    </font>
    <font>
      <b/>
      <sz val="1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Font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4" fontId="0" fillId="0" borderId="0" xfId="0" applyNumberFormat="1" applyFont="1"/>
    <xf numFmtId="1" fontId="3" fillId="0" borderId="0" xfId="0" applyNumberFormat="1" applyFont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14" fontId="3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3" fontId="0" fillId="0" borderId="0" xfId="0" applyNumberFormat="1" applyFont="1"/>
    <xf numFmtId="43" fontId="3" fillId="0" borderId="0" xfId="0" applyNumberFormat="1" applyFont="1"/>
    <xf numFmtId="43" fontId="3" fillId="2" borderId="1" xfId="0" applyNumberFormat="1" applyFont="1" applyFill="1" applyBorder="1"/>
    <xf numFmtId="43" fontId="3" fillId="0" borderId="0" xfId="0" applyNumberFormat="1" applyFont="1" applyAlignment="1"/>
    <xf numFmtId="43" fontId="1" fillId="0" borderId="0" xfId="0" applyNumberFormat="1" applyFont="1"/>
    <xf numFmtId="6" fontId="3" fillId="0" borderId="0" xfId="0" applyNumberFormat="1" applyFont="1"/>
    <xf numFmtId="43" fontId="3" fillId="2" borderId="1" xfId="0" applyNumberFormat="1" applyFont="1" applyFill="1" applyBorder="1" applyAlignment="1"/>
    <xf numFmtId="164" fontId="2" fillId="0" borderId="0" xfId="0" applyNumberFormat="1" applyFont="1" applyAlignment="1"/>
    <xf numFmtId="43" fontId="1" fillId="0" borderId="2" xfId="0" applyNumberFormat="1" applyFont="1" applyBorder="1"/>
    <xf numFmtId="43" fontId="3" fillId="0" borderId="2" xfId="0" applyNumberFormat="1" applyFont="1" applyBorder="1"/>
    <xf numFmtId="43" fontId="3" fillId="2" borderId="3" xfId="0" applyNumberFormat="1" applyFont="1" applyFill="1" applyBorder="1"/>
    <xf numFmtId="43" fontId="10" fillId="0" borderId="0" xfId="0" applyNumberFormat="1" applyFont="1"/>
    <xf numFmtId="43" fontId="2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0"/>
  <sheetViews>
    <sheetView tabSelected="1" workbookViewId="0">
      <pane ySplit="5" topLeftCell="A6" activePane="bottomLeft" state="frozen"/>
      <selection pane="bottomLeft" activeCell="B7" sqref="B7"/>
    </sheetView>
  </sheetViews>
  <sheetFormatPr defaultColWidth="14.42578125" defaultRowHeight="15" customHeight="1"/>
  <cols>
    <col min="1" max="1" width="5.28515625" customWidth="1"/>
    <col min="2" max="2" width="7.42578125" customWidth="1"/>
    <col min="3" max="3" width="40.7109375" customWidth="1"/>
    <col min="4" max="4" width="3.28515625" customWidth="1"/>
    <col min="5" max="5" width="11.42578125" customWidth="1"/>
    <col min="6" max="20" width="12.140625" customWidth="1"/>
    <col min="21" max="21" width="9.7109375" customWidth="1"/>
    <col min="22" max="22" width="10.42578125" customWidth="1"/>
    <col min="23" max="24" width="11.85546875" customWidth="1"/>
    <col min="25" max="25" width="11" customWidth="1"/>
    <col min="26" max="27" width="8.85546875" customWidth="1"/>
  </cols>
  <sheetData>
    <row r="1" spans="1:25" ht="13.5" customHeight="1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ht="13.5" customHeight="1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25" ht="13.5" customHeight="1">
      <c r="A3" s="34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ht="13.5" customHeight="1">
      <c r="A4" s="34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13.5" customHeight="1">
      <c r="A5" t="s">
        <v>3</v>
      </c>
      <c r="C5" s="2" t="s">
        <v>4</v>
      </c>
      <c r="F5" s="3" t="s">
        <v>5</v>
      </c>
      <c r="G5" s="3"/>
      <c r="H5" s="3"/>
      <c r="I5" s="3"/>
      <c r="J5" s="4" t="s">
        <v>6</v>
      </c>
      <c r="K5" s="5" t="s">
        <v>7</v>
      </c>
      <c r="L5" s="5" t="s">
        <v>8</v>
      </c>
      <c r="M5" s="5" t="s">
        <v>9</v>
      </c>
      <c r="N5" s="5" t="s">
        <v>10</v>
      </c>
      <c r="O5" s="5" t="s">
        <v>11</v>
      </c>
      <c r="P5" s="5" t="s">
        <v>12</v>
      </c>
      <c r="Q5" s="5" t="s">
        <v>13</v>
      </c>
      <c r="R5" s="5" t="s">
        <v>14</v>
      </c>
      <c r="S5" s="5" t="s">
        <v>15</v>
      </c>
      <c r="T5" s="5" t="s">
        <v>16</v>
      </c>
    </row>
    <row r="6" spans="1:25">
      <c r="A6" t="s">
        <v>17</v>
      </c>
      <c r="E6" s="6"/>
      <c r="F6" s="7">
        <v>75347</v>
      </c>
      <c r="G6" s="7"/>
      <c r="H6" s="7"/>
      <c r="I6" s="7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9"/>
      <c r="V6" s="9"/>
    </row>
    <row r="7" spans="1:25" ht="13.5" customHeight="1">
      <c r="A7" t="s">
        <v>18</v>
      </c>
      <c r="F7" s="10">
        <v>43180</v>
      </c>
      <c r="G7" s="10"/>
      <c r="H7" s="10"/>
      <c r="I7" s="10"/>
      <c r="J7" s="11"/>
      <c r="K7" s="10"/>
      <c r="L7" s="10"/>
      <c r="M7" s="10"/>
      <c r="N7" s="10"/>
      <c r="O7" s="10"/>
      <c r="P7" s="10"/>
      <c r="Q7" s="10"/>
      <c r="R7" s="10"/>
      <c r="S7" s="10"/>
      <c r="T7" s="10"/>
      <c r="U7" s="12"/>
      <c r="V7" s="12"/>
    </row>
    <row r="8" spans="1:25" ht="13.5" customHeight="1">
      <c r="A8" t="s">
        <v>19</v>
      </c>
      <c r="F8" s="10">
        <v>43186</v>
      </c>
      <c r="G8" s="10"/>
      <c r="H8" s="10"/>
      <c r="I8" s="10"/>
      <c r="J8" s="11"/>
      <c r="K8" s="10"/>
      <c r="L8" s="10"/>
      <c r="M8" s="10"/>
      <c r="N8" s="10"/>
      <c r="O8" s="10"/>
      <c r="P8" s="10"/>
      <c r="Q8" s="10"/>
      <c r="R8" s="12"/>
      <c r="S8" s="12"/>
      <c r="T8" s="12"/>
      <c r="U8" s="12"/>
      <c r="V8" s="12"/>
      <c r="W8" s="13"/>
      <c r="X8" s="13"/>
      <c r="Y8" s="13"/>
    </row>
    <row r="9" spans="1:25" ht="13.5" customHeight="1">
      <c r="A9" t="s">
        <v>20</v>
      </c>
      <c r="F9" s="10"/>
      <c r="G9" s="10"/>
      <c r="H9" s="10"/>
      <c r="I9" s="10"/>
      <c r="J9" s="11"/>
      <c r="K9" s="10"/>
      <c r="L9" s="10"/>
      <c r="M9" s="10"/>
      <c r="N9" s="10"/>
      <c r="O9" s="10"/>
      <c r="P9" s="10"/>
      <c r="Q9" s="10"/>
      <c r="R9" s="12"/>
      <c r="S9" s="12"/>
      <c r="T9" s="12"/>
      <c r="U9" s="12"/>
      <c r="V9" s="12"/>
      <c r="W9" s="13"/>
      <c r="X9" s="13"/>
      <c r="Y9" s="13"/>
    </row>
    <row r="10" spans="1:25" ht="13.5" customHeight="1">
      <c r="A10" t="s">
        <v>21</v>
      </c>
      <c r="F10" s="13"/>
      <c r="G10" s="13"/>
      <c r="H10" s="13"/>
      <c r="I10" s="13"/>
      <c r="J10" s="14"/>
      <c r="K10" s="13"/>
      <c r="L10" s="15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13.5" customHeight="1">
      <c r="A11" t="s">
        <v>22</v>
      </c>
      <c r="F11" s="13"/>
      <c r="G11" s="13"/>
      <c r="H11" s="13"/>
      <c r="I11" s="13"/>
      <c r="J11" s="14"/>
      <c r="K11" s="13"/>
      <c r="L11" s="15"/>
      <c r="M11" s="15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ht="13.5" customHeight="1">
      <c r="E12" s="1" t="s">
        <v>23</v>
      </c>
      <c r="F12" s="13"/>
      <c r="G12" s="13"/>
      <c r="H12" s="13"/>
      <c r="I12" s="13"/>
      <c r="J12" s="14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ht="13.5" customHeight="1">
      <c r="E13" s="16" t="s">
        <v>24</v>
      </c>
      <c r="F13" s="13"/>
      <c r="G13" s="13"/>
      <c r="H13" s="13"/>
      <c r="I13" s="13"/>
      <c r="J13" s="14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7" t="s">
        <v>25</v>
      </c>
      <c r="X13" s="17" t="s">
        <v>26</v>
      </c>
      <c r="Y13" s="17" t="s">
        <v>27</v>
      </c>
    </row>
    <row r="14" spans="1:25" ht="13.5" customHeight="1">
      <c r="A14" s="18" t="s">
        <v>28</v>
      </c>
      <c r="B14" s="18"/>
      <c r="E14" s="19"/>
      <c r="F14" s="13"/>
      <c r="G14" s="13"/>
      <c r="H14" s="13"/>
      <c r="I14" s="13"/>
      <c r="J14" s="14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20"/>
      <c r="X14" s="20"/>
      <c r="Y14" s="20"/>
    </row>
    <row r="15" spans="1:25" ht="13.5" customHeight="1">
      <c r="A15">
        <v>1</v>
      </c>
      <c r="B15">
        <v>1.1000000000000001</v>
      </c>
      <c r="C15" t="s">
        <v>29</v>
      </c>
      <c r="E15" s="21">
        <v>10000</v>
      </c>
      <c r="F15" s="22"/>
      <c r="G15" s="22"/>
      <c r="H15" s="22"/>
      <c r="I15" s="22"/>
      <c r="J15" s="23"/>
      <c r="K15" s="22">
        <v>0</v>
      </c>
      <c r="L15" s="24">
        <v>187.5</v>
      </c>
      <c r="M15" s="24">
        <v>500</v>
      </c>
      <c r="N15" s="24">
        <v>1000</v>
      </c>
      <c r="O15" s="24">
        <v>1000</v>
      </c>
      <c r="P15" s="24">
        <v>319.45</v>
      </c>
      <c r="Q15" s="22"/>
      <c r="R15" s="22"/>
      <c r="S15" s="22"/>
      <c r="T15" s="22"/>
      <c r="U15" s="22"/>
      <c r="V15" s="22"/>
      <c r="W15" s="22">
        <f t="shared" ref="W15:W16" si="0">E15</f>
        <v>10000</v>
      </c>
      <c r="X15" s="22">
        <f t="shared" ref="X15:X16" si="1">SUM(K15:V15)</f>
        <v>3006.95</v>
      </c>
      <c r="Y15" s="22">
        <f t="shared" ref="Y15:Y16" si="2">E15-X15</f>
        <v>6993.05</v>
      </c>
    </row>
    <row r="16" spans="1:25" ht="13.5" customHeight="1">
      <c r="A16">
        <v>2</v>
      </c>
      <c r="B16">
        <v>1.2</v>
      </c>
      <c r="C16" t="s">
        <v>30</v>
      </c>
      <c r="E16" s="21">
        <v>10000</v>
      </c>
      <c r="F16" s="22"/>
      <c r="G16" s="22"/>
      <c r="H16" s="22"/>
      <c r="I16" s="22"/>
      <c r="J16" s="23"/>
      <c r="K16" s="22">
        <v>500</v>
      </c>
      <c r="L16" s="24">
        <v>1050</v>
      </c>
      <c r="M16" s="24">
        <v>1050</v>
      </c>
      <c r="N16" s="24">
        <v>1050</v>
      </c>
      <c r="O16" s="24">
        <v>1350</v>
      </c>
      <c r="P16" s="24">
        <v>600</v>
      </c>
      <c r="Q16" s="24">
        <v>600</v>
      </c>
      <c r="R16" s="24">
        <v>750</v>
      </c>
      <c r="S16" s="22"/>
      <c r="T16" s="22"/>
      <c r="U16" s="22"/>
      <c r="V16" s="22"/>
      <c r="W16" s="22">
        <f t="shared" si="0"/>
        <v>10000</v>
      </c>
      <c r="X16" s="22">
        <f t="shared" si="1"/>
        <v>6950</v>
      </c>
      <c r="Y16" s="22">
        <f t="shared" si="2"/>
        <v>3050</v>
      </c>
    </row>
    <row r="17" spans="1:25" ht="13.5" customHeight="1">
      <c r="A17" s="18" t="s">
        <v>31</v>
      </c>
      <c r="B17" s="18"/>
      <c r="E17" s="25">
        <f>SUM(E15:E16)</f>
        <v>20000</v>
      </c>
      <c r="F17" s="22"/>
      <c r="G17" s="22"/>
      <c r="H17" s="22"/>
      <c r="I17" s="22"/>
      <c r="J17" s="23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1:25" ht="13.5" customHeight="1">
      <c r="E18" s="21"/>
      <c r="F18" s="22"/>
      <c r="G18" s="22"/>
      <c r="H18" s="22"/>
      <c r="I18" s="22"/>
      <c r="J18" s="23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1:25" ht="13.5" customHeight="1">
      <c r="A19" s="18" t="s">
        <v>32</v>
      </c>
      <c r="B19" s="18"/>
      <c r="E19" s="21"/>
      <c r="F19" s="22"/>
      <c r="G19" s="22"/>
      <c r="H19" s="22"/>
      <c r="I19" s="22"/>
      <c r="J19" s="23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1:25" ht="13.5" customHeight="1">
      <c r="A20">
        <v>3</v>
      </c>
      <c r="B20">
        <v>2.1</v>
      </c>
      <c r="C20" t="s">
        <v>33</v>
      </c>
      <c r="E20" s="21">
        <v>17500</v>
      </c>
      <c r="J20" s="23"/>
      <c r="K20" s="22">
        <v>0</v>
      </c>
      <c r="L20" s="22"/>
      <c r="M20" s="24">
        <v>10000</v>
      </c>
      <c r="N20" s="22"/>
      <c r="O20" s="22"/>
      <c r="P20" s="24">
        <v>7500</v>
      </c>
      <c r="Q20" s="22"/>
      <c r="R20" s="22"/>
      <c r="S20" s="22"/>
      <c r="T20" s="26"/>
      <c r="U20" s="26"/>
      <c r="V20" s="26"/>
      <c r="W20" s="22">
        <f t="shared" ref="W20:W21" si="3">E20</f>
        <v>17500</v>
      </c>
      <c r="X20" s="22">
        <f t="shared" ref="X20:X21" si="4">SUM(K20:V20)</f>
        <v>17500</v>
      </c>
      <c r="Y20" s="22">
        <f t="shared" ref="Y20:Y21" si="5">E20-X20</f>
        <v>0</v>
      </c>
    </row>
    <row r="21" spans="1:25" ht="13.5" customHeight="1">
      <c r="A21">
        <v>4</v>
      </c>
      <c r="B21">
        <v>2.2000000000000002</v>
      </c>
      <c r="C21" t="s">
        <v>34</v>
      </c>
      <c r="E21" s="21">
        <v>5250</v>
      </c>
      <c r="F21" s="22"/>
      <c r="G21" s="22"/>
      <c r="H21" s="22"/>
      <c r="I21" s="22"/>
      <c r="J21" s="23"/>
      <c r="K21" s="22">
        <v>600</v>
      </c>
      <c r="L21" s="24">
        <v>1050</v>
      </c>
      <c r="M21" s="24">
        <v>0</v>
      </c>
      <c r="N21" s="24">
        <v>1350</v>
      </c>
      <c r="O21" s="24">
        <v>900</v>
      </c>
      <c r="P21" s="24">
        <v>600</v>
      </c>
      <c r="Q21" s="24">
        <v>750</v>
      </c>
      <c r="R21" s="22"/>
      <c r="S21" s="22"/>
      <c r="T21" s="22"/>
      <c r="U21" s="22"/>
      <c r="V21" s="22"/>
      <c r="W21" s="22">
        <f t="shared" si="3"/>
        <v>5250</v>
      </c>
      <c r="X21" s="22">
        <f t="shared" si="4"/>
        <v>5250</v>
      </c>
      <c r="Y21" s="22">
        <f t="shared" si="5"/>
        <v>0</v>
      </c>
    </row>
    <row r="22" spans="1:25" ht="13.5" customHeight="1">
      <c r="A22" s="18" t="s">
        <v>35</v>
      </c>
      <c r="B22" s="18"/>
      <c r="E22" s="25">
        <f>SUM(E20:E21)</f>
        <v>22750</v>
      </c>
      <c r="F22" s="22">
        <v>10000</v>
      </c>
      <c r="G22" s="24"/>
      <c r="H22" s="22"/>
      <c r="I22" s="22"/>
      <c r="J22" s="27"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25" ht="13.5" customHeight="1">
      <c r="E23" s="21"/>
      <c r="F23" s="22"/>
      <c r="G23" s="22"/>
      <c r="H23" s="22"/>
      <c r="I23" s="22"/>
      <c r="J23" s="23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25" ht="13.5" customHeight="1">
      <c r="A24" s="18" t="s">
        <v>36</v>
      </c>
      <c r="B24" s="18"/>
      <c r="E24" s="21"/>
      <c r="F24" s="22"/>
      <c r="G24" s="22"/>
      <c r="H24" s="22"/>
      <c r="I24" s="22"/>
      <c r="J24" s="23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1:25" ht="13.5" customHeight="1">
      <c r="A25">
        <v>5</v>
      </c>
      <c r="B25">
        <v>3.1</v>
      </c>
      <c r="C25" s="2" t="s">
        <v>37</v>
      </c>
      <c r="E25" s="21">
        <v>27500</v>
      </c>
      <c r="J25" s="23"/>
      <c r="K25" s="22">
        <v>0</v>
      </c>
      <c r="L25" s="24">
        <v>0</v>
      </c>
      <c r="M25" s="24">
        <v>4550.29</v>
      </c>
      <c r="N25" s="24">
        <v>2889.85</v>
      </c>
      <c r="O25" s="24">
        <v>1650</v>
      </c>
      <c r="P25" s="24">
        <v>900</v>
      </c>
      <c r="Q25" s="24">
        <v>5742.71</v>
      </c>
      <c r="R25" s="28">
        <v>1585.24</v>
      </c>
      <c r="S25" s="22"/>
      <c r="T25" s="22"/>
      <c r="U25" s="22"/>
      <c r="V25" s="22"/>
      <c r="W25" s="22">
        <f t="shared" ref="W25:W26" si="6">E25</f>
        <v>27500</v>
      </c>
      <c r="X25" s="22">
        <f t="shared" ref="X25:X26" si="7">SUM(K25:V25)</f>
        <v>17318.09</v>
      </c>
      <c r="Y25" s="22">
        <f t="shared" ref="Y25:Y26" si="8">E25-X25</f>
        <v>10181.91</v>
      </c>
    </row>
    <row r="26" spans="1:25" ht="13.5" customHeight="1">
      <c r="A26">
        <v>6</v>
      </c>
      <c r="B26">
        <v>3.2</v>
      </c>
      <c r="C26" t="s">
        <v>38</v>
      </c>
      <c r="E26" s="21">
        <v>7500</v>
      </c>
      <c r="F26" s="22"/>
      <c r="G26" s="22"/>
      <c r="H26" s="22"/>
      <c r="I26" s="22"/>
      <c r="J26" s="23"/>
      <c r="K26" s="22">
        <v>0</v>
      </c>
      <c r="L26" s="24">
        <v>1200</v>
      </c>
      <c r="M26" s="24">
        <v>3450</v>
      </c>
      <c r="N26" s="24">
        <v>2250</v>
      </c>
      <c r="O26" s="24">
        <v>600</v>
      </c>
      <c r="P26" s="24">
        <v>0</v>
      </c>
      <c r="Q26" s="22"/>
      <c r="R26" s="22"/>
      <c r="S26" s="22"/>
      <c r="T26" s="26"/>
      <c r="U26" s="26"/>
      <c r="V26" s="26"/>
      <c r="W26" s="22">
        <f t="shared" si="6"/>
        <v>7500</v>
      </c>
      <c r="X26" s="22">
        <f t="shared" si="7"/>
        <v>7500</v>
      </c>
      <c r="Y26" s="22">
        <f t="shared" si="8"/>
        <v>0</v>
      </c>
    </row>
    <row r="27" spans="1:25" ht="13.5" customHeight="1">
      <c r="A27" s="18" t="s">
        <v>39</v>
      </c>
      <c r="B27" s="18"/>
      <c r="E27" s="25">
        <f>SUM(E25:E26)</f>
        <v>35000</v>
      </c>
      <c r="F27" s="22">
        <v>10000</v>
      </c>
      <c r="G27" s="22"/>
      <c r="H27" s="22"/>
      <c r="I27" s="22"/>
      <c r="J27" s="27"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1:25" ht="13.5" customHeight="1">
      <c r="E28" s="21"/>
      <c r="F28" s="22"/>
      <c r="G28" s="22"/>
      <c r="H28" s="22"/>
      <c r="I28" s="22"/>
      <c r="J28" s="23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1:25" ht="13.5" customHeight="1">
      <c r="A29" s="18" t="s">
        <v>40</v>
      </c>
      <c r="B29" s="18"/>
      <c r="E29" s="21"/>
      <c r="F29" s="22"/>
      <c r="G29" s="22"/>
      <c r="H29" s="22"/>
      <c r="I29" s="22"/>
      <c r="J29" s="23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1:25" ht="13.5" customHeight="1">
      <c r="A30">
        <v>7</v>
      </c>
      <c r="B30">
        <v>4.0999999999999996</v>
      </c>
      <c r="C30" t="s">
        <v>41</v>
      </c>
      <c r="E30" s="21">
        <v>500</v>
      </c>
      <c r="F30" s="22"/>
      <c r="G30" s="22"/>
      <c r="H30" s="22"/>
      <c r="I30" s="22"/>
      <c r="J30" s="23"/>
      <c r="K30" s="22">
        <v>0</v>
      </c>
      <c r="L30" s="24">
        <v>0</v>
      </c>
      <c r="M30" s="24">
        <v>0</v>
      </c>
      <c r="N30" s="22"/>
      <c r="O30" s="24">
        <v>500</v>
      </c>
      <c r="P30" s="24">
        <v>0</v>
      </c>
      <c r="Q30" s="22"/>
      <c r="S30" s="22"/>
      <c r="T30" s="22"/>
      <c r="U30" s="22"/>
      <c r="V30" s="22"/>
      <c r="W30" s="22">
        <f t="shared" ref="W30:W32" si="9">E30</f>
        <v>500</v>
      </c>
      <c r="X30" s="22">
        <f t="shared" ref="X30:X32" si="10">SUM(K30:V30)</f>
        <v>500</v>
      </c>
      <c r="Y30" s="22">
        <f t="shared" ref="Y30:Y32" si="11">E30-X30</f>
        <v>0</v>
      </c>
    </row>
    <row r="31" spans="1:25" ht="13.5" customHeight="1">
      <c r="A31">
        <v>8</v>
      </c>
      <c r="B31">
        <v>4.2</v>
      </c>
      <c r="C31" t="s">
        <v>42</v>
      </c>
      <c r="E31" s="21">
        <v>1250</v>
      </c>
      <c r="F31" s="22"/>
      <c r="G31" s="22"/>
      <c r="H31" s="22"/>
      <c r="I31" s="22"/>
      <c r="J31" s="23"/>
      <c r="K31" s="22">
        <v>0</v>
      </c>
      <c r="L31" s="24">
        <v>0</v>
      </c>
      <c r="M31" s="24">
        <v>0</v>
      </c>
      <c r="N31" s="22"/>
      <c r="O31" s="24">
        <v>450</v>
      </c>
      <c r="P31" s="24">
        <v>450</v>
      </c>
      <c r="Q31" s="24">
        <v>345</v>
      </c>
      <c r="R31" s="22"/>
      <c r="S31" s="22"/>
      <c r="T31" s="26"/>
      <c r="U31" s="26"/>
      <c r="V31" s="26"/>
      <c r="W31" s="22">
        <f t="shared" si="9"/>
        <v>1250</v>
      </c>
      <c r="X31" s="22">
        <f t="shared" si="10"/>
        <v>1245</v>
      </c>
      <c r="Y31" s="22">
        <f t="shared" si="11"/>
        <v>5</v>
      </c>
    </row>
    <row r="32" spans="1:25" ht="13.5" customHeight="1">
      <c r="A32">
        <v>9</v>
      </c>
      <c r="B32">
        <v>4.3</v>
      </c>
      <c r="C32" t="s">
        <v>43</v>
      </c>
      <c r="E32" s="21">
        <v>500</v>
      </c>
      <c r="F32" s="22"/>
      <c r="G32" s="22"/>
      <c r="H32" s="22"/>
      <c r="I32" s="22"/>
      <c r="J32" s="23"/>
      <c r="K32" s="22">
        <v>0</v>
      </c>
      <c r="L32" s="24">
        <v>0</v>
      </c>
      <c r="M32" s="24">
        <v>0</v>
      </c>
      <c r="N32" s="22"/>
      <c r="O32" s="24">
        <v>150</v>
      </c>
      <c r="P32" s="24">
        <v>150</v>
      </c>
      <c r="Q32" s="24">
        <v>195</v>
      </c>
      <c r="R32" s="22"/>
      <c r="S32" s="22"/>
      <c r="T32" s="26"/>
      <c r="U32" s="26"/>
      <c r="V32" s="26"/>
      <c r="W32" s="22">
        <f t="shared" si="9"/>
        <v>500</v>
      </c>
      <c r="X32" s="22">
        <f t="shared" si="10"/>
        <v>495</v>
      </c>
      <c r="Y32" s="22">
        <f t="shared" si="11"/>
        <v>5</v>
      </c>
    </row>
    <row r="33" spans="1:25" ht="13.5" customHeight="1">
      <c r="A33" s="18" t="s">
        <v>39</v>
      </c>
      <c r="B33" s="18"/>
      <c r="E33" s="29">
        <f>SUM(E30:E32)</f>
        <v>2250</v>
      </c>
      <c r="F33" s="30"/>
      <c r="G33" s="30"/>
      <c r="H33" s="30"/>
      <c r="I33" s="30"/>
      <c r="J33" s="31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ht="13.5" customHeight="1">
      <c r="E34" s="25">
        <f>E17+E22+E27+E33</f>
        <v>80000</v>
      </c>
      <c r="F34" s="32">
        <f>SUM(F15:F33)</f>
        <v>20000</v>
      </c>
      <c r="G34" s="32"/>
      <c r="H34" s="32"/>
      <c r="I34" s="32"/>
      <c r="J34" s="32">
        <f>SUM(J22:J27)</f>
        <v>0</v>
      </c>
      <c r="K34" s="32">
        <f t="shared" ref="K34:V34" si="12">SUM(K15:K33)</f>
        <v>1100</v>
      </c>
      <c r="L34" s="32">
        <f t="shared" si="12"/>
        <v>3487.5</v>
      </c>
      <c r="M34" s="32">
        <f t="shared" si="12"/>
        <v>19550.29</v>
      </c>
      <c r="N34" s="32">
        <f t="shared" si="12"/>
        <v>8539.85</v>
      </c>
      <c r="O34" s="32">
        <f t="shared" si="12"/>
        <v>6600</v>
      </c>
      <c r="P34" s="32">
        <f t="shared" si="12"/>
        <v>10519.45</v>
      </c>
      <c r="Q34" s="32">
        <f t="shared" si="12"/>
        <v>7632.71</v>
      </c>
      <c r="R34" s="32">
        <f t="shared" si="12"/>
        <v>2335.2399999999998</v>
      </c>
      <c r="S34" s="32">
        <f t="shared" si="12"/>
        <v>0</v>
      </c>
      <c r="T34" s="32">
        <f t="shared" si="12"/>
        <v>0</v>
      </c>
      <c r="U34" s="32">
        <f t="shared" si="12"/>
        <v>0</v>
      </c>
      <c r="V34" s="32">
        <f t="shared" si="12"/>
        <v>0</v>
      </c>
      <c r="W34" s="32">
        <f t="shared" ref="W34:Y34" si="13">SUM(W14:W33)</f>
        <v>80000</v>
      </c>
      <c r="X34" s="32">
        <f t="shared" si="13"/>
        <v>59765.04</v>
      </c>
      <c r="Y34" s="32">
        <f t="shared" si="13"/>
        <v>20234.96</v>
      </c>
    </row>
    <row r="35" spans="1:25" ht="13.5" customHeight="1"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22"/>
      <c r="X35" s="22"/>
      <c r="Y35" s="13"/>
    </row>
    <row r="36" spans="1:25" ht="13.5" customHeight="1">
      <c r="E36" t="s">
        <v>44</v>
      </c>
      <c r="F36" s="22"/>
      <c r="G36" s="22"/>
      <c r="H36" s="22"/>
      <c r="I36" s="22"/>
      <c r="J36" s="22"/>
      <c r="K36" s="22">
        <f t="shared" ref="K36:V36" si="14">K34+J36</f>
        <v>1100</v>
      </c>
      <c r="L36" s="22">
        <f t="shared" si="14"/>
        <v>4587.5</v>
      </c>
      <c r="M36" s="22">
        <f t="shared" si="14"/>
        <v>24137.79</v>
      </c>
      <c r="N36" s="22">
        <f t="shared" si="14"/>
        <v>32677.64</v>
      </c>
      <c r="O36" s="22">
        <f t="shared" si="14"/>
        <v>39277.64</v>
      </c>
      <c r="P36" s="22">
        <f t="shared" si="14"/>
        <v>49797.09</v>
      </c>
      <c r="Q36" s="22">
        <f t="shared" si="14"/>
        <v>57429.799999999996</v>
      </c>
      <c r="R36" s="22">
        <f t="shared" si="14"/>
        <v>59765.039999999994</v>
      </c>
      <c r="S36" s="22">
        <f t="shared" si="14"/>
        <v>59765.039999999994</v>
      </c>
      <c r="T36" s="22">
        <f t="shared" si="14"/>
        <v>59765.039999999994</v>
      </c>
      <c r="U36" s="22">
        <f t="shared" si="14"/>
        <v>59765.039999999994</v>
      </c>
      <c r="V36" s="22">
        <f t="shared" si="14"/>
        <v>59765.039999999994</v>
      </c>
      <c r="W36" s="13"/>
      <c r="X36" s="13"/>
      <c r="Y36" s="13"/>
    </row>
    <row r="37" spans="1:25" ht="13.5" customHeight="1"/>
    <row r="38" spans="1:25" ht="13.5" customHeight="1">
      <c r="E38" t="s">
        <v>45</v>
      </c>
      <c r="K38">
        <v>600</v>
      </c>
      <c r="L38" s="33">
        <f>L20+L21+L25+L26</f>
        <v>2250</v>
      </c>
      <c r="M38">
        <f>8350+8000.29</f>
        <v>16350.29</v>
      </c>
      <c r="N38" s="2">
        <v>799.71</v>
      </c>
    </row>
    <row r="39" spans="1:25" ht="13.5" customHeight="1">
      <c r="E39" t="s">
        <v>46</v>
      </c>
      <c r="K39">
        <v>500</v>
      </c>
      <c r="L39" s="33">
        <f t="shared" ref="L39:V39" si="15">L34-L38</f>
        <v>1237.5</v>
      </c>
      <c r="M39" s="33">
        <f t="shared" si="15"/>
        <v>3200</v>
      </c>
      <c r="N39" s="33">
        <f t="shared" si="15"/>
        <v>7740.14</v>
      </c>
      <c r="O39" s="33">
        <f t="shared" si="15"/>
        <v>6600</v>
      </c>
      <c r="P39" s="33">
        <f t="shared" si="15"/>
        <v>10519.45</v>
      </c>
      <c r="Q39" s="33">
        <f t="shared" si="15"/>
        <v>7632.71</v>
      </c>
      <c r="R39" s="33">
        <f t="shared" si="15"/>
        <v>2335.2399999999998</v>
      </c>
      <c r="S39" s="33">
        <f t="shared" si="15"/>
        <v>0</v>
      </c>
      <c r="T39" s="33">
        <f t="shared" si="15"/>
        <v>0</v>
      </c>
      <c r="U39" s="33">
        <f t="shared" si="15"/>
        <v>0</v>
      </c>
      <c r="V39" s="33">
        <f t="shared" si="15"/>
        <v>0</v>
      </c>
    </row>
    <row r="40" spans="1:25" ht="13.5" customHeight="1"/>
    <row r="41" spans="1:25" ht="13.5" customHeight="1"/>
    <row r="42" spans="1:25" ht="13.5" customHeight="1"/>
    <row r="43" spans="1:25" ht="13.5" customHeight="1"/>
    <row r="44" spans="1:25" ht="13.5" customHeight="1"/>
    <row r="45" spans="1:25" ht="13.5" customHeight="1"/>
    <row r="46" spans="1:25" ht="13.5" customHeight="1"/>
    <row r="47" spans="1:25" ht="13.5" customHeight="1"/>
    <row r="48" spans="1:25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4">
    <mergeCell ref="A1:Y1"/>
    <mergeCell ref="A2:Y2"/>
    <mergeCell ref="A3:Y3"/>
    <mergeCell ref="A4:Y4"/>
  </mergeCells>
  <pageMargins left="0.25" right="0.25" top="0.75" bottom="0.75" header="0" footer="0"/>
  <pageSetup paperSize="5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.8554687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E3419ED461D4F93F3EF84AABF4690" ma:contentTypeVersion="11" ma:contentTypeDescription="Create a new document." ma:contentTypeScope="" ma:versionID="e25376910c1a520cb64fcab968246930">
  <xsd:schema xmlns:xsd="http://www.w3.org/2001/XMLSchema" xmlns:xs="http://www.w3.org/2001/XMLSchema" xmlns:p="http://schemas.microsoft.com/office/2006/metadata/properties" xmlns:ns2="a58df785-9696-4fb3-852f-490bb0124867" xmlns:ns3="7594a126-ae48-49d2-9c44-dde507913f0f" targetNamespace="http://schemas.microsoft.com/office/2006/metadata/properties" ma:root="true" ma:fieldsID="e3391a6ae753c70055930f6a8fe847c5" ns2:_="" ns3:_="">
    <xsd:import namespace="a58df785-9696-4fb3-852f-490bb0124867"/>
    <xsd:import namespace="7594a126-ae48-49d2-9c44-dde507913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df785-9696-4fb3-852f-490bb0124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4a126-ae48-49d2-9c44-dde507913f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366012-B149-4715-A746-49EA040DE33F}"/>
</file>

<file path=customXml/itemProps2.xml><?xml version="1.0" encoding="utf-8"?>
<ds:datastoreItem xmlns:ds="http://schemas.openxmlformats.org/officeDocument/2006/customXml" ds:itemID="{A6DA650F-7252-457B-98C0-5F6B0FE68112}"/>
</file>

<file path=customXml/itemProps3.xml><?xml version="1.0" encoding="utf-8"?>
<ds:datastoreItem xmlns:ds="http://schemas.openxmlformats.org/officeDocument/2006/customXml" ds:itemID="{6BCB4A44-E1E1-4B8C-9A89-3CA090FF2F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Invoices</vt:lpstr>
      <vt:lpstr>Spend Down Accounting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Kayleen Scali</cp:lastModifiedBy>
  <cp:lastPrinted>2018-11-27T17:19:09Z</cp:lastPrinted>
  <dcterms:modified xsi:type="dcterms:W3CDTF">2018-11-27T17:19:12Z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0x010100951E3419ED461D4F93F3EF84AABF4690</vt:lpwstr>
  </property>
</Properties>
</file>